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ba Lajos\Documents\RRA\Vajka\prv vo\"/>
    </mc:Choice>
  </mc:AlternateContent>
  <bookViews>
    <workbookView xWindow="0" yWindow="0" windowWidth="28800" windowHeight="13320" activeTab="1"/>
  </bookViews>
  <sheets>
    <sheet name="Rekapitulácia stavby" sheetId="1" r:id="rId1"/>
    <sheet name="7 - Zlepšenie vzhľadu obc..." sheetId="2" r:id="rId2"/>
  </sheets>
  <definedNames>
    <definedName name="_xlnm._FilterDatabase" localSheetId="1" hidden="1">'7 - Zlepšenie vzhľadu obc...'!$C$117:$K$132</definedName>
    <definedName name="_xlnm.Print_Titles" localSheetId="1">'7 - Zlepšenie vzhľadu obc...'!$117:$117</definedName>
    <definedName name="_xlnm.Print_Titles" localSheetId="0">'Rekapitulácia stavby'!$92:$92</definedName>
    <definedName name="_xlnm.Print_Area" localSheetId="1">'7 - Zlepšenie vzhľadu obc...'!$C$4:$J$76,'7 - Zlepšenie vzhľadu obc...'!$C$82:$J$101,'7 - Zlepšenie vzhľadu obc...'!$C$107:$J$132</definedName>
    <definedName name="_xlnm.Print_Area" localSheetId="0">'Rekapitulácia stavby'!$D$4:$AO$76,'Rekapitulácia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1" i="2"/>
  <c r="BH121" i="2"/>
  <c r="BG121" i="2"/>
  <c r="BE121" i="2"/>
  <c r="T121" i="2"/>
  <c r="T120" i="2"/>
  <c r="R121" i="2"/>
  <c r="R120" i="2" s="1"/>
  <c r="P121" i="2"/>
  <c r="P120" i="2"/>
  <c r="J115" i="2"/>
  <c r="J114" i="2"/>
  <c r="F114" i="2"/>
  <c r="F112" i="2"/>
  <c r="E110" i="2"/>
  <c r="J90" i="2"/>
  <c r="J89" i="2"/>
  <c r="F89" i="2"/>
  <c r="F87" i="2"/>
  <c r="E85" i="2"/>
  <c r="J16" i="2"/>
  <c r="E16" i="2"/>
  <c r="F115" i="2" s="1"/>
  <c r="J15" i="2"/>
  <c r="J10" i="2"/>
  <c r="J112" i="2"/>
  <c r="L90" i="1"/>
  <c r="AM90" i="1"/>
  <c r="AM89" i="1"/>
  <c r="L89" i="1"/>
  <c r="AM87" i="1"/>
  <c r="L87" i="1"/>
  <c r="L85" i="1"/>
  <c r="L84" i="1"/>
  <c r="J128" i="2"/>
  <c r="J124" i="2"/>
  <c r="BK131" i="2"/>
  <c r="BK125" i="2"/>
  <c r="BK123" i="2"/>
  <c r="J121" i="2"/>
  <c r="BK128" i="2"/>
  <c r="J123" i="2"/>
  <c r="J131" i="2"/>
  <c r="J127" i="2"/>
  <c r="BK132" i="2"/>
  <c r="BK127" i="2"/>
  <c r="BK124" i="2"/>
  <c r="J132" i="2"/>
  <c r="J125" i="2"/>
  <c r="BK121" i="2"/>
  <c r="AS94" i="1"/>
  <c r="P122" i="2" l="1"/>
  <c r="P126" i="2"/>
  <c r="P119" i="2" s="1"/>
  <c r="P118" i="2" s="1"/>
  <c r="AU95" i="1" s="1"/>
  <c r="AU94" i="1" s="1"/>
  <c r="T122" i="2"/>
  <c r="R126" i="2"/>
  <c r="BK130" i="2"/>
  <c r="J130" i="2"/>
  <c r="J100" i="2"/>
  <c r="R130" i="2"/>
  <c r="R129" i="2"/>
  <c r="BK122" i="2"/>
  <c r="BK119" i="2" s="1"/>
  <c r="J119" i="2" s="1"/>
  <c r="J95" i="2" s="1"/>
  <c r="J122" i="2"/>
  <c r="J97" i="2" s="1"/>
  <c r="R122" i="2"/>
  <c r="R119" i="2"/>
  <c r="R118" i="2"/>
  <c r="BK126" i="2"/>
  <c r="J126" i="2"/>
  <c r="J98" i="2"/>
  <c r="T126" i="2"/>
  <c r="T119" i="2" s="1"/>
  <c r="T118" i="2" s="1"/>
  <c r="P130" i="2"/>
  <c r="P129" i="2"/>
  <c r="T130" i="2"/>
  <c r="T129" i="2"/>
  <c r="BK120" i="2"/>
  <c r="BF121" i="2"/>
  <c r="BF125" i="2"/>
  <c r="BF128" i="2"/>
  <c r="F90" i="2"/>
  <c r="BF127" i="2"/>
  <c r="BF131" i="2"/>
  <c r="J87" i="2"/>
  <c r="BF123" i="2"/>
  <c r="BF124" i="2"/>
  <c r="BF132" i="2"/>
  <c r="J31" i="2"/>
  <c r="AV95" i="1"/>
  <c r="F33" i="2"/>
  <c r="BB95" i="1" s="1"/>
  <c r="BB94" i="1" s="1"/>
  <c r="AX94" i="1" s="1"/>
  <c r="F31" i="2"/>
  <c r="AZ95" i="1" s="1"/>
  <c r="AZ94" i="1" s="1"/>
  <c r="W29" i="1" s="1"/>
  <c r="F34" i="2"/>
  <c r="BC95" i="1" s="1"/>
  <c r="BC94" i="1" s="1"/>
  <c r="W32" i="1" s="1"/>
  <c r="F35" i="2"/>
  <c r="BD95" i="1" s="1"/>
  <c r="BD94" i="1" s="1"/>
  <c r="W33" i="1" s="1"/>
  <c r="J120" i="2" l="1"/>
  <c r="J96" i="2"/>
  <c r="BK129" i="2"/>
  <c r="J129" i="2"/>
  <c r="J99" i="2" s="1"/>
  <c r="F32" i="2"/>
  <c r="BA95" i="1"/>
  <c r="BA94" i="1"/>
  <c r="AW94" i="1" s="1"/>
  <c r="AK30" i="1" s="1"/>
  <c r="AY94" i="1"/>
  <c r="AV94" i="1"/>
  <c r="AK29" i="1" s="1"/>
  <c r="W31" i="1"/>
  <c r="J32" i="2"/>
  <c r="AW95" i="1"/>
  <c r="AT95" i="1" s="1"/>
  <c r="BK118" i="2" l="1"/>
  <c r="J118" i="2"/>
  <c r="J94" i="2"/>
  <c r="AT94" i="1"/>
  <c r="W30" i="1"/>
  <c r="J28" i="2" l="1"/>
  <c r="AG95" i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<sst xmlns="http://schemas.openxmlformats.org/spreadsheetml/2006/main" count="404" uniqueCount="153">
  <si>
    <t>Export Komplet</t>
  </si>
  <si>
    <t/>
  </si>
  <si>
    <t>2.0</t>
  </si>
  <si>
    <t>False</t>
  </si>
  <si>
    <t>{5ac61401-22f5-46df-99b2-58d4a4752fd9}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</si>
  <si>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</si>
  <si>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</si>
  <si>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</si>
  <si>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</si>
  <si>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</si>
  <si>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</si>
  <si>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</si>
  <si>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</si>
  <si>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</si>
  <si>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</si>
  <si>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Zlepšenie vzhľadu obce - Úprava a rekonštrukcia verejných priestranstiev</t>
  </si>
  <si>
    <t>JKSO:</t>
  </si>
  <si>
    <t>KS:</t>
  </si>
  <si>
    <t>Miesto:</t>
  </si>
  <si>
    <t>Vojka nad Dunajom</t>
  </si>
  <si>
    <t>Dátum:</t>
  </si>
  <si>
    <t>4. 2. 2022</t>
  </si>
  <si>
    <t>Objednávateľ:</t>
  </si>
  <si>
    <t>IČO:</t>
  </si>
  <si>
    <t>Obec Vojka nad Dunajom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</si>
  <si>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</si>
  <si>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</si>
  <si>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</si>
  <si>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</si>
  <si>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</si>
  <si>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</si>
  <si>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</si>
  <si>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</si>
  <si>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</si>
  <si>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</si>
  <si>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</si>
  <si>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</si>
  <si>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</si>
  <si>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</si>
  <si>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</si>
  <si>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</si>
  <si>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</si>
  <si>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</si>
  <si>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</si>
  <si>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</si>
  <si>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</si>
  <si>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</si>
  <si>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</si>
  <si>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</si>
  <si>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</si>
  <si>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</si>
  <si>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</si>
  <si>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</si>
  <si>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</si>
  <si>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</si>
  <si>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</si>
  <si>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</si>
  <si>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</si>
  <si>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</si>
  <si>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</si>
  <si>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</si>
  <si>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</si>
  <si>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</si>
  <si>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</si>
  <si>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</si>
  <si>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</si>
  <si>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</si>
  <si>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</si>
  <si>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</si>
  <si>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</si>
  <si>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</si>
  <si>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</si>
  <si>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</si>
  <si>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</si>
  <si>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</si>
  <si>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</si>
  <si>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</si>
  <si>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</si>
  <si>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</si>
  <si>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</si>
  <si>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</si>
  <si>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</si>
  <si>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</si>
  <si>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</si>
  <si>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</si>
  <si>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</si>
  <si>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</si>
  <si>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</si>
  <si>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</si>
  <si>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</si>
  <si>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</si>
  <si>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>PSV - Práce a dodávky PSV</t>
  </si>
  <si>
    <t xml:space="preserve">    766 - Konštrukcie stolárske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</si>
  <si>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</si>
  <si>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</si>
  <si>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</si>
  <si>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</si>
  <si>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</si>
  <si>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</si>
  <si>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</si>
  <si>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</si>
  <si>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</si>
  <si>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</si>
  <si>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</si>
  <si>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</si>
  <si>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</si>
  <si>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</si>
  <si>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</si>
  <si>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</si>
  <si>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</si>
  <si>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</t>
  </si>
  <si>
    <t>Odkopávka a prekopávka nezapažená v hornine 3, do 100 m3</t>
  </si>
  <si>
    <t>m3</t>
  </si>
  <si>
    <t>4</t>
  </si>
  <si>
    <t>2</t>
  </si>
  <si>
    <t>67463848</t>
  </si>
  <si>
    <t>5</t>
  </si>
  <si>
    <t>Komunikácie</t>
  </si>
  <si>
    <t>564750211</t>
  </si>
  <si>
    <t>Podklad alebo kryt z kameniva hrubého drveného veľ. 16-32 mm s rozprestretím a zhutnením hr. 150 mm</t>
  </si>
  <si>
    <t>m2</t>
  </si>
  <si>
    <t>-2068327888</t>
  </si>
  <si>
    <t>3</t>
  </si>
  <si>
    <t>596911143</t>
  </si>
  <si>
    <t>Kladenie betónovej zámkovej dlažby komunikácií pre peších hr. 60 mm pre peších nad 100 do 300 m2 so zriadením lôžka z kameniva hr. 30 mm</t>
  </si>
  <si>
    <t>-1586152321</t>
  </si>
  <si>
    <t>M</t>
  </si>
  <si>
    <t>592460007700</t>
  </si>
  <si>
    <t>Dlažba betónová 6N-normál škárová, rozmer 200x165x60 mm, sivá</t>
  </si>
  <si>
    <t>8</t>
  </si>
  <si>
    <t>-412069377</t>
  </si>
  <si>
    <t>9</t>
  </si>
  <si>
    <t>Ostatné konštrukcie a práce-búranie</t>
  </si>
  <si>
    <t>916561211</t>
  </si>
  <si>
    <t>Osadenie záhonového alebo parkového obrubníka betónového, do lôžka zo suchého betónu tr. C 12/15 s bočnou oporou</t>
  </si>
  <si>
    <t>m</t>
  </si>
  <si>
    <t>1948327551</t>
  </si>
  <si>
    <t>6</t>
  </si>
  <si>
    <t>592170001800</t>
  </si>
  <si>
    <t>ks</t>
  </si>
  <si>
    <t>-180395780</t>
  </si>
  <si>
    <t>PSV</t>
  </si>
  <si>
    <t>Práce a dodávky PSV</t>
  </si>
  <si>
    <t>766</t>
  </si>
  <si>
    <t>Konštrukcie stolárske</t>
  </si>
  <si>
    <t>766692156</t>
  </si>
  <si>
    <t>Montáž a dodávka Lavičiek CITY</t>
  </si>
  <si>
    <t>16</t>
  </si>
  <si>
    <t>1426512551</t>
  </si>
  <si>
    <t>766692157</t>
  </si>
  <si>
    <t>Montáž a dodávka odpadkového koša s popolníkom</t>
  </si>
  <si>
    <t>-1546743943</t>
  </si>
  <si>
    <t>Obrubník  parkový, lxšxv 1000x50x200 mm, sivá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</si>
</sst>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ivatkozás" xfId="1" builtinId="8"/>
    <cellStyle name="Normá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3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3" t="s">
        <v>5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75" t="s">
        <v>12</v>
      </c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R5" s="17"/>
      <c r="BE5" s="172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77" t="s">
        <v>15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R6" s="17"/>
      <c r="BE6" s="173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73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73"/>
      <c r="BS8" s="14" t="s">
        <v>6</v>
      </c>
    </row>
    <row r="9" spans="1:74" s="1" customFormat="1" ht="14.45" customHeight="1">
      <c r="B9" s="17"/>
      <c r="AR9" s="17"/>
      <c r="BE9" s="173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73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73"/>
      <c r="BS11" s="14" t="s">
        <v>6</v>
      </c>
    </row>
    <row r="12" spans="1:74" s="1" customFormat="1" ht="6.95" customHeight="1">
      <c r="B12" s="17"/>
      <c r="AR12" s="17"/>
      <c r="BE12" s="173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73"/>
      <c r="BS13" s="14" t="s">
        <v>6</v>
      </c>
    </row>
    <row r="14" spans="1:74" ht="12.75">
      <c r="B14" s="17"/>
      <c r="E14" s="178" t="s">
        <v>27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24" t="s">
        <v>25</v>
      </c>
      <c r="AN14" s="26" t="s">
        <v>27</v>
      </c>
      <c r="AR14" s="17"/>
      <c r="BE14" s="173"/>
      <c r="BS14" s="14" t="s">
        <v>6</v>
      </c>
    </row>
    <row r="15" spans="1:74" s="1" customFormat="1" ht="6.95" customHeight="1">
      <c r="B15" s="17"/>
      <c r="AR15" s="17"/>
      <c r="BE15" s="173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173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173"/>
      <c r="BS17" s="14" t="s">
        <v>30</v>
      </c>
    </row>
    <row r="18" spans="1:71" s="1" customFormat="1" ht="6.95" customHeight="1">
      <c r="B18" s="17"/>
      <c r="AR18" s="17"/>
      <c r="BE18" s="173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173"/>
      <c r="BS19" s="14" t="s">
        <v>31</v>
      </c>
    </row>
    <row r="20" spans="1:71" s="1" customFormat="1" ht="18.399999999999999" customHeight="1">
      <c r="B20" s="17"/>
      <c r="E20" s="22" t="s">
        <v>29</v>
      </c>
      <c r="AK20" s="24" t="s">
        <v>25</v>
      </c>
      <c r="AN20" s="22" t="s">
        <v>1</v>
      </c>
      <c r="AR20" s="17"/>
      <c r="BE20" s="173"/>
      <c r="BS20" s="14" t="s">
        <v>30</v>
      </c>
    </row>
    <row r="21" spans="1:71" s="1" customFormat="1" ht="6.95" customHeight="1">
      <c r="B21" s="17"/>
      <c r="AR21" s="17"/>
      <c r="BE21" s="173"/>
    </row>
    <row r="22" spans="1:71" s="1" customFormat="1" ht="12" customHeight="1">
      <c r="B22" s="17"/>
      <c r="D22" s="24" t="s">
        <v>33</v>
      </c>
      <c r="AR22" s="17"/>
      <c r="BE22" s="173"/>
    </row>
    <row r="23" spans="1:71" s="1" customFormat="1" ht="16.5" customHeight="1">
      <c r="B23" s="17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7"/>
      <c r="BE23" s="173"/>
    </row>
    <row r="24" spans="1:71" s="1" customFormat="1" ht="6.95" customHeight="1">
      <c r="B24" s="17"/>
      <c r="AR24" s="17"/>
      <c r="BE24" s="17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3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1">
        <f>ROUND(AG94,2)</f>
        <v>0</v>
      </c>
      <c r="AL26" s="182"/>
      <c r="AM26" s="182"/>
      <c r="AN26" s="182"/>
      <c r="AO26" s="182"/>
      <c r="AP26" s="29"/>
      <c r="AQ26" s="29"/>
      <c r="AR26" s="30"/>
      <c r="BE26" s="17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3" t="s">
        <v>35</v>
      </c>
      <c r="M28" s="183"/>
      <c r="N28" s="183"/>
      <c r="O28" s="183"/>
      <c r="P28" s="183"/>
      <c r="Q28" s="29"/>
      <c r="R28" s="29"/>
      <c r="S28" s="29"/>
      <c r="T28" s="29"/>
      <c r="U28" s="29"/>
      <c r="V28" s="29"/>
      <c r="W28" s="183" t="s">
        <v>36</v>
      </c>
      <c r="X28" s="183"/>
      <c r="Y28" s="183"/>
      <c r="Z28" s="183"/>
      <c r="AA28" s="183"/>
      <c r="AB28" s="183"/>
      <c r="AC28" s="183"/>
      <c r="AD28" s="183"/>
      <c r="AE28" s="183"/>
      <c r="AF28" s="29"/>
      <c r="AG28" s="29"/>
      <c r="AH28" s="29"/>
      <c r="AI28" s="29"/>
      <c r="AJ28" s="29"/>
      <c r="AK28" s="183" t="s">
        <v>37</v>
      </c>
      <c r="AL28" s="183"/>
      <c r="AM28" s="183"/>
      <c r="AN28" s="183"/>
      <c r="AO28" s="183"/>
      <c r="AP28" s="29"/>
      <c r="AQ28" s="29"/>
      <c r="AR28" s="30"/>
      <c r="BE28" s="173"/>
    </row>
    <row r="29" spans="1:71" s="3" customFormat="1" ht="14.45" customHeight="1">
      <c r="B29" s="34"/>
      <c r="D29" s="24" t="s">
        <v>38</v>
      </c>
      <c r="F29" s="35" t="s">
        <v>39</v>
      </c>
      <c r="L29" s="186">
        <v>0.2</v>
      </c>
      <c r="M29" s="185"/>
      <c r="N29" s="185"/>
      <c r="O29" s="185"/>
      <c r="P29" s="185"/>
      <c r="Q29" s="36"/>
      <c r="R29" s="36"/>
      <c r="S29" s="36"/>
      <c r="T29" s="36"/>
      <c r="U29" s="36"/>
      <c r="V29" s="36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F29" s="36"/>
      <c r="AG29" s="36"/>
      <c r="AH29" s="36"/>
      <c r="AI29" s="36"/>
      <c r="AJ29" s="36"/>
      <c r="AK29" s="184">
        <f>ROUND(AV94, 2)</f>
        <v>0</v>
      </c>
      <c r="AL29" s="185"/>
      <c r="AM29" s="185"/>
      <c r="AN29" s="185"/>
      <c r="AO29" s="185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4"/>
    </row>
    <row r="30" spans="1:71" s="3" customFormat="1" ht="14.45" customHeight="1">
      <c r="B30" s="34"/>
      <c r="F30" s="35" t="s">
        <v>40</v>
      </c>
      <c r="L30" s="186">
        <v>0.2</v>
      </c>
      <c r="M30" s="185"/>
      <c r="N30" s="185"/>
      <c r="O30" s="185"/>
      <c r="P30" s="185"/>
      <c r="Q30" s="36"/>
      <c r="R30" s="36"/>
      <c r="S30" s="36"/>
      <c r="T30" s="36"/>
      <c r="U30" s="36"/>
      <c r="V30" s="36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F30" s="36"/>
      <c r="AG30" s="36"/>
      <c r="AH30" s="36"/>
      <c r="AI30" s="36"/>
      <c r="AJ30" s="36"/>
      <c r="AK30" s="184">
        <f>ROUND(AW94, 2)</f>
        <v>0</v>
      </c>
      <c r="AL30" s="185"/>
      <c r="AM30" s="185"/>
      <c r="AN30" s="185"/>
      <c r="AO30" s="185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4"/>
    </row>
    <row r="31" spans="1:71" s="3" customFormat="1" ht="14.45" hidden="1" customHeight="1">
      <c r="B31" s="34"/>
      <c r="F31" s="24" t="s">
        <v>41</v>
      </c>
      <c r="L31" s="189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74"/>
    </row>
    <row r="32" spans="1:71" s="3" customFormat="1" ht="14.45" hidden="1" customHeight="1">
      <c r="B32" s="34"/>
      <c r="F32" s="24" t="s">
        <v>42</v>
      </c>
      <c r="L32" s="189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74"/>
    </row>
    <row r="33" spans="1:57" s="3" customFormat="1" ht="14.45" hidden="1" customHeight="1">
      <c r="B33" s="34"/>
      <c r="F33" s="35" t="s">
        <v>43</v>
      </c>
      <c r="L33" s="186">
        <v>0</v>
      </c>
      <c r="M33" s="185"/>
      <c r="N33" s="185"/>
      <c r="O33" s="185"/>
      <c r="P33" s="185"/>
      <c r="Q33" s="36"/>
      <c r="R33" s="36"/>
      <c r="S33" s="36"/>
      <c r="T33" s="36"/>
      <c r="U33" s="36"/>
      <c r="V33" s="36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F33" s="36"/>
      <c r="AG33" s="36"/>
      <c r="AH33" s="36"/>
      <c r="AI33" s="36"/>
      <c r="AJ33" s="36"/>
      <c r="AK33" s="184">
        <v>0</v>
      </c>
      <c r="AL33" s="185"/>
      <c r="AM33" s="185"/>
      <c r="AN33" s="185"/>
      <c r="AO33" s="185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3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190" t="s">
        <v>46</v>
      </c>
      <c r="Y35" s="191"/>
      <c r="Z35" s="191"/>
      <c r="AA35" s="191"/>
      <c r="AB35" s="191"/>
      <c r="AC35" s="40"/>
      <c r="AD35" s="40"/>
      <c r="AE35" s="40"/>
      <c r="AF35" s="40"/>
      <c r="AG35" s="40"/>
      <c r="AH35" s="40"/>
      <c r="AI35" s="40"/>
      <c r="AJ35" s="40"/>
      <c r="AK35" s="192">
        <f>SUM(AK26:AK33)</f>
        <v>0</v>
      </c>
      <c r="AL35" s="191"/>
      <c r="AM35" s="191"/>
      <c r="AN35" s="191"/>
      <c r="AO35" s="193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0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0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51"/>
      <c r="C84" s="24" t="s">
        <v>11</v>
      </c>
      <c r="L84" s="4" t="str">
        <f>K5</f>
        <v>7</v>
      </c>
      <c r="AR84" s="51"/>
    </row>
    <row r="85" spans="1:90" s="5" customFormat="1" ht="36.950000000000003" customHeight="1">
      <c r="B85" s="52"/>
      <c r="C85" s="53" t="s">
        <v>14</v>
      </c>
      <c r="L85" s="194" t="str">
        <f>K6</f>
        <v>Zlepšenie vzhľadu obce - Úprava a rekonštrukcia verejných priestranstiev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52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Vojka nad Dunajom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6" t="str">
        <f>IF(AN8= "","",AN8)</f>
        <v>4. 2. 2022</v>
      </c>
      <c r="AN87" s="196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Obec Vojka nad Dunajom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7" t="str">
        <f>IF(E17="","",E17)</f>
        <v xml:space="preserve"> </v>
      </c>
      <c r="AN89" s="198"/>
      <c r="AO89" s="198"/>
      <c r="AP89" s="198"/>
      <c r="AQ89" s="29"/>
      <c r="AR89" s="30"/>
      <c r="AS89" s="199" t="s">
        <v>54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0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97" t="str">
        <f>IF(E20="","",E20)</f>
        <v xml:space="preserve"> </v>
      </c>
      <c r="AN90" s="198"/>
      <c r="AO90" s="198"/>
      <c r="AP90" s="198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0" s="2" customFormat="1" ht="29.25" customHeight="1">
      <c r="A92" s="29"/>
      <c r="B92" s="30"/>
      <c r="C92" s="203" t="s">
        <v>55</v>
      </c>
      <c r="D92" s="204"/>
      <c r="E92" s="204"/>
      <c r="F92" s="204"/>
      <c r="G92" s="204"/>
      <c r="H92" s="60"/>
      <c r="I92" s="205" t="s">
        <v>56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57</v>
      </c>
      <c r="AH92" s="204"/>
      <c r="AI92" s="204"/>
      <c r="AJ92" s="204"/>
      <c r="AK92" s="204"/>
      <c r="AL92" s="204"/>
      <c r="AM92" s="204"/>
      <c r="AN92" s="205" t="s">
        <v>58</v>
      </c>
      <c r="AO92" s="204"/>
      <c r="AP92" s="207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0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1">
        <f>ROUND(AG95,2)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73</v>
      </c>
      <c r="BT94" s="77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0" s="7" customFormat="1" ht="24.75" customHeight="1">
      <c r="A95" s="78" t="s">
        <v>77</v>
      </c>
      <c r="B95" s="79"/>
      <c r="C95" s="80"/>
      <c r="D95" s="210" t="s">
        <v>12</v>
      </c>
      <c r="E95" s="210"/>
      <c r="F95" s="210"/>
      <c r="G95" s="210"/>
      <c r="H95" s="210"/>
      <c r="I95" s="81"/>
      <c r="J95" s="210" t="s">
        <v>15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'7 - Zlepšenie vzhľadu obc...'!J28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82" t="s">
        <v>78</v>
      </c>
      <c r="AR95" s="79"/>
      <c r="AS95" s="83">
        <v>0</v>
      </c>
      <c r="AT95" s="84">
        <f>ROUND(SUM(AV95:AW95),2)</f>
        <v>0</v>
      </c>
      <c r="AU95" s="85">
        <f>'7 - Zlepšenie vzhľadu obc...'!P118</f>
        <v>0</v>
      </c>
      <c r="AV95" s="84">
        <f>'7 - Zlepšenie vzhľadu obc...'!J31</f>
        <v>0</v>
      </c>
      <c r="AW95" s="84">
        <f>'7 - Zlepšenie vzhľadu obc...'!J32</f>
        <v>0</v>
      </c>
      <c r="AX95" s="84">
        <f>'7 - Zlepšenie vzhľadu obc...'!J33</f>
        <v>0</v>
      </c>
      <c r="AY95" s="84">
        <f>'7 - Zlepšenie vzhľadu obc...'!J34</f>
        <v>0</v>
      </c>
      <c r="AZ95" s="84">
        <f>'7 - Zlepšenie vzhľadu obc...'!F31</f>
        <v>0</v>
      </c>
      <c r="BA95" s="84">
        <f>'7 - Zlepšenie vzhľadu obc...'!F32</f>
        <v>0</v>
      </c>
      <c r="BB95" s="84">
        <f>'7 - Zlepšenie vzhľadu obc...'!F33</f>
        <v>0</v>
      </c>
      <c r="BC95" s="84">
        <f>'7 - Zlepšenie vzhľadu obc...'!F34</f>
        <v>0</v>
      </c>
      <c r="BD95" s="86">
        <f>'7 - Zlepšenie vzhľadu obc...'!F35</f>
        <v>0</v>
      </c>
      <c r="BT95" s="87" t="s">
        <v>79</v>
      </c>
      <c r="BU95" s="87" t="s">
        <v>80</v>
      </c>
      <c r="BV95" s="87" t="s">
        <v>75</v>
      </c>
      <c r="BW95" s="87" t="s">
        <v>4</v>
      </c>
      <c r="BX95" s="87" t="s">
        <v>76</v>
      </c>
      <c r="CL95" s="87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7 - Zlepšenie vzhľadu obc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3"/>
  <sheetViews>
    <sheetView showGridLines="0" tabSelected="1" topLeftCell="A117" workbookViewId="0">
      <selection activeCell="F129" sqref="F12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81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9"/>
      <c r="B6" s="30"/>
      <c r="C6" s="29"/>
      <c r="D6" s="24" t="s">
        <v>14</v>
      </c>
      <c r="E6" s="29"/>
      <c r="F6" s="29"/>
      <c r="G6" s="29"/>
      <c r="H6" s="29"/>
      <c r="I6" s="29"/>
      <c r="J6" s="29"/>
      <c r="K6" s="29"/>
      <c r="L6" s="42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30" customHeight="1">
      <c r="A7" s="29"/>
      <c r="B7" s="30"/>
      <c r="C7" s="29"/>
      <c r="D7" s="29"/>
      <c r="E7" s="194" t="s">
        <v>15</v>
      </c>
      <c r="F7" s="214"/>
      <c r="G7" s="214"/>
      <c r="H7" s="214"/>
      <c r="I7" s="29"/>
      <c r="J7" s="29"/>
      <c r="K7" s="29"/>
      <c r="L7" s="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1.25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16</v>
      </c>
      <c r="E9" s="29"/>
      <c r="F9" s="22" t="s">
        <v>1</v>
      </c>
      <c r="G9" s="29"/>
      <c r="H9" s="29"/>
      <c r="I9" s="24" t="s">
        <v>17</v>
      </c>
      <c r="J9" s="22" t="s">
        <v>1</v>
      </c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18</v>
      </c>
      <c r="E10" s="29"/>
      <c r="F10" s="22" t="s">
        <v>19</v>
      </c>
      <c r="G10" s="29"/>
      <c r="H10" s="29"/>
      <c r="I10" s="24" t="s">
        <v>20</v>
      </c>
      <c r="J10" s="55" t="str">
        <f>'Rekapitulácia stavby'!AN8</f>
        <v>4. 2. 2022</v>
      </c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22</v>
      </c>
      <c r="E12" s="29"/>
      <c r="F12" s="29"/>
      <c r="G12" s="29"/>
      <c r="H12" s="29"/>
      <c r="I12" s="24" t="s">
        <v>23</v>
      </c>
      <c r="J12" s="22" t="s">
        <v>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2" t="s">
        <v>24</v>
      </c>
      <c r="F13" s="29"/>
      <c r="G13" s="29"/>
      <c r="H13" s="29"/>
      <c r="I13" s="24" t="s">
        <v>25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26</v>
      </c>
      <c r="E15" s="29"/>
      <c r="F15" s="29"/>
      <c r="G15" s="29"/>
      <c r="H15" s="29"/>
      <c r="I15" s="24" t="s">
        <v>23</v>
      </c>
      <c r="J15" s="25" t="str">
        <f>'Rekapitulácia stavby'!AN13</f>
        <v>Vyplň údaj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15" t="str">
        <f>'Rekapitulácia stavby'!E14</f>
        <v>Vyplň údaj</v>
      </c>
      <c r="F16" s="175"/>
      <c r="G16" s="175"/>
      <c r="H16" s="175"/>
      <c r="I16" s="24" t="s">
        <v>25</v>
      </c>
      <c r="J16" s="25" t="str">
        <f>'Rekapitulácia stavby'!AN14</f>
        <v>Vyplň údaj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28</v>
      </c>
      <c r="E18" s="29"/>
      <c r="F18" s="29"/>
      <c r="G18" s="29"/>
      <c r="H18" s="29"/>
      <c r="I18" s="24" t="s">
        <v>23</v>
      </c>
      <c r="J18" s="22" t="s">
        <v>1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29</v>
      </c>
      <c r="F19" s="29"/>
      <c r="G19" s="29"/>
      <c r="H19" s="29"/>
      <c r="I19" s="24" t="s">
        <v>25</v>
      </c>
      <c r="J19" s="22" t="s">
        <v>1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32</v>
      </c>
      <c r="E21" s="29"/>
      <c r="F21" s="29"/>
      <c r="G21" s="29"/>
      <c r="H21" s="29"/>
      <c r="I21" s="24" t="s">
        <v>23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" t="s">
        <v>29</v>
      </c>
      <c r="F22" s="29"/>
      <c r="G22" s="29"/>
      <c r="H22" s="29"/>
      <c r="I22" s="24" t="s">
        <v>25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33</v>
      </c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9"/>
      <c r="B25" s="90"/>
      <c r="C25" s="89"/>
      <c r="D25" s="89"/>
      <c r="E25" s="180" t="s">
        <v>1</v>
      </c>
      <c r="F25" s="180"/>
      <c r="G25" s="180"/>
      <c r="H25" s="180"/>
      <c r="I25" s="89"/>
      <c r="J25" s="89"/>
      <c r="K25" s="89"/>
      <c r="L25" s="91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66"/>
      <c r="E27" s="66"/>
      <c r="F27" s="66"/>
      <c r="G27" s="66"/>
      <c r="H27" s="66"/>
      <c r="I27" s="66"/>
      <c r="J27" s="66"/>
      <c r="K27" s="66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92" t="s">
        <v>34</v>
      </c>
      <c r="E28" s="29"/>
      <c r="F28" s="29"/>
      <c r="G28" s="29"/>
      <c r="H28" s="29"/>
      <c r="I28" s="29"/>
      <c r="J28" s="71">
        <f>ROUND(J118, 2)</f>
        <v>0</v>
      </c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9"/>
      <c r="E30" s="29"/>
      <c r="F30" s="33" t="s">
        <v>36</v>
      </c>
      <c r="G30" s="29"/>
      <c r="H30" s="29"/>
      <c r="I30" s="33" t="s">
        <v>35</v>
      </c>
      <c r="J30" s="33" t="s">
        <v>37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3" t="s">
        <v>38</v>
      </c>
      <c r="E31" s="35" t="s">
        <v>39</v>
      </c>
      <c r="F31" s="94">
        <f>ROUND((SUM(BE118:BE132)),  2)</f>
        <v>0</v>
      </c>
      <c r="G31" s="95"/>
      <c r="H31" s="95"/>
      <c r="I31" s="96">
        <v>0.2</v>
      </c>
      <c r="J31" s="94">
        <f>ROUND(((SUM(BE118:BE132))*I31),  2)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35" t="s">
        <v>40</v>
      </c>
      <c r="F32" s="94">
        <f>ROUND((SUM(BF118:BF132)),  2)</f>
        <v>0</v>
      </c>
      <c r="G32" s="95"/>
      <c r="H32" s="95"/>
      <c r="I32" s="96">
        <v>0.2</v>
      </c>
      <c r="J32" s="94">
        <f>ROUND(((SUM(BF118:BF132))*I32), 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4" t="s">
        <v>41</v>
      </c>
      <c r="F33" s="97">
        <f>ROUND((SUM(BG118:BG132)),  2)</f>
        <v>0</v>
      </c>
      <c r="G33" s="29"/>
      <c r="H33" s="29"/>
      <c r="I33" s="98">
        <v>0.2</v>
      </c>
      <c r="J33" s="97">
        <f>0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42</v>
      </c>
      <c r="F34" s="97">
        <f>ROUND((SUM(BH118:BH132)),  2)</f>
        <v>0</v>
      </c>
      <c r="G34" s="29"/>
      <c r="H34" s="29"/>
      <c r="I34" s="98">
        <v>0.2</v>
      </c>
      <c r="J34" s="97">
        <f>0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35" t="s">
        <v>43</v>
      </c>
      <c r="F35" s="94">
        <f>ROUND((SUM(BI118:BI132)),  2)</f>
        <v>0</v>
      </c>
      <c r="G35" s="95"/>
      <c r="H35" s="95"/>
      <c r="I35" s="96">
        <v>0</v>
      </c>
      <c r="J35" s="94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9"/>
      <c r="D37" s="100" t="s">
        <v>44</v>
      </c>
      <c r="E37" s="60"/>
      <c r="F37" s="60"/>
      <c r="G37" s="101" t="s">
        <v>45</v>
      </c>
      <c r="H37" s="102" t="s">
        <v>46</v>
      </c>
      <c r="I37" s="60"/>
      <c r="J37" s="103">
        <f>SUM(J28:J35)</f>
        <v>0</v>
      </c>
      <c r="K37" s="104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05" t="s">
        <v>50</v>
      </c>
      <c r="G61" s="45" t="s">
        <v>49</v>
      </c>
      <c r="H61" s="32"/>
      <c r="I61" s="32"/>
      <c r="J61" s="10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05" t="s">
        <v>50</v>
      </c>
      <c r="G76" s="45" t="s">
        <v>49</v>
      </c>
      <c r="H76" s="32"/>
      <c r="I76" s="32"/>
      <c r="J76" s="10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30" customHeight="1">
      <c r="A85" s="29"/>
      <c r="B85" s="30"/>
      <c r="C85" s="29"/>
      <c r="D85" s="29"/>
      <c r="E85" s="194" t="str">
        <f>E7</f>
        <v>Zlepšenie vzhľadu obce - Úprava a rekonštrukcia verejných priestranstiev</v>
      </c>
      <c r="F85" s="214"/>
      <c r="G85" s="214"/>
      <c r="H85" s="21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4" t="s">
        <v>18</v>
      </c>
      <c r="D87" s="29"/>
      <c r="E87" s="29"/>
      <c r="F87" s="22" t="str">
        <f>F10</f>
        <v>Vojka nad Dunajom</v>
      </c>
      <c r="G87" s="29"/>
      <c r="H87" s="29"/>
      <c r="I87" s="24" t="s">
        <v>20</v>
      </c>
      <c r="J87" s="55" t="str">
        <f>IF(J10="","",J10)</f>
        <v>4. 2. 2022</v>
      </c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>
      <c r="A89" s="29"/>
      <c r="B89" s="30"/>
      <c r="C89" s="24" t="s">
        <v>22</v>
      </c>
      <c r="D89" s="29"/>
      <c r="E89" s="29"/>
      <c r="F89" s="22" t="str">
        <f>E13</f>
        <v>Obec Vojka nad Dunajom</v>
      </c>
      <c r="G89" s="29"/>
      <c r="H89" s="29"/>
      <c r="I89" s="24" t="s">
        <v>28</v>
      </c>
      <c r="J89" s="27" t="str">
        <f>E19</f>
        <v xml:space="preserve"> 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>
      <c r="A90" s="29"/>
      <c r="B90" s="30"/>
      <c r="C90" s="24" t="s">
        <v>26</v>
      </c>
      <c r="D90" s="29"/>
      <c r="E90" s="29"/>
      <c r="F90" s="22" t="str">
        <f>IF(E16="","",E16)</f>
        <v>Vyplň údaj</v>
      </c>
      <c r="G90" s="29"/>
      <c r="H90" s="29"/>
      <c r="I90" s="24" t="s">
        <v>32</v>
      </c>
      <c r="J90" s="27" t="str">
        <f>E22</f>
        <v xml:space="preserve"> </v>
      </c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7" t="s">
        <v>83</v>
      </c>
      <c r="D92" s="99"/>
      <c r="E92" s="99"/>
      <c r="F92" s="99"/>
      <c r="G92" s="99"/>
      <c r="H92" s="99"/>
      <c r="I92" s="99"/>
      <c r="J92" s="108" t="s">
        <v>84</v>
      </c>
      <c r="K92" s="9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>
      <c r="A94" s="29"/>
      <c r="B94" s="30"/>
      <c r="C94" s="109" t="s">
        <v>85</v>
      </c>
      <c r="D94" s="29"/>
      <c r="E94" s="29"/>
      <c r="F94" s="29"/>
      <c r="G94" s="29"/>
      <c r="H94" s="29"/>
      <c r="I94" s="29"/>
      <c r="J94" s="71">
        <f>J118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86</v>
      </c>
    </row>
    <row r="95" spans="1:47" s="9" customFormat="1" ht="24.95" customHeight="1">
      <c r="B95" s="110"/>
      <c r="D95" s="111" t="s">
        <v>87</v>
      </c>
      <c r="E95" s="112"/>
      <c r="F95" s="112"/>
      <c r="G95" s="112"/>
      <c r="H95" s="112"/>
      <c r="I95" s="112"/>
      <c r="J95" s="113">
        <f>J119</f>
        <v>0</v>
      </c>
      <c r="L95" s="110"/>
    </row>
    <row r="96" spans="1:47" s="10" customFormat="1" ht="19.899999999999999" customHeight="1">
      <c r="B96" s="114"/>
      <c r="D96" s="115" t="s">
        <v>88</v>
      </c>
      <c r="E96" s="116"/>
      <c r="F96" s="116"/>
      <c r="G96" s="116"/>
      <c r="H96" s="116"/>
      <c r="I96" s="116"/>
      <c r="J96" s="117">
        <f>J120</f>
        <v>0</v>
      </c>
      <c r="L96" s="114"/>
    </row>
    <row r="97" spans="1:31" s="10" customFormat="1" ht="19.899999999999999" customHeight="1">
      <c r="B97" s="114"/>
      <c r="D97" s="115" t="s">
        <v>89</v>
      </c>
      <c r="E97" s="116"/>
      <c r="F97" s="116"/>
      <c r="G97" s="116"/>
      <c r="H97" s="116"/>
      <c r="I97" s="116"/>
      <c r="J97" s="117">
        <f>J122</f>
        <v>0</v>
      </c>
      <c r="L97" s="114"/>
    </row>
    <row r="98" spans="1:31" s="10" customFormat="1" ht="19.899999999999999" customHeight="1">
      <c r="B98" s="114"/>
      <c r="D98" s="115" t="s">
        <v>90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1:31" s="9" customFormat="1" ht="24.95" customHeight="1">
      <c r="B99" s="110"/>
      <c r="D99" s="111" t="s">
        <v>91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1:31" s="10" customFormat="1" ht="19.899999999999999" customHeight="1">
      <c r="B100" s="114"/>
      <c r="D100" s="115" t="s">
        <v>92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93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14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30" customHeight="1">
      <c r="A110" s="29"/>
      <c r="B110" s="30"/>
      <c r="C110" s="29"/>
      <c r="D110" s="29"/>
      <c r="E110" s="194" t="str">
        <f>E7</f>
        <v>Zlepšenie vzhľadu obce - Úprava a rekonštrukcia verejných priestranstiev</v>
      </c>
      <c r="F110" s="214"/>
      <c r="G110" s="214"/>
      <c r="H110" s="214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18</v>
      </c>
      <c r="D112" s="29"/>
      <c r="E112" s="29"/>
      <c r="F112" s="22" t="str">
        <f>F10</f>
        <v>Vojka nad Dunajom</v>
      </c>
      <c r="G112" s="29"/>
      <c r="H112" s="29"/>
      <c r="I112" s="24" t="s">
        <v>20</v>
      </c>
      <c r="J112" s="55" t="str">
        <f>IF(J10="","",J10)</f>
        <v>4. 2. 2022</v>
      </c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>
      <c r="A114" s="29"/>
      <c r="B114" s="30"/>
      <c r="C114" s="24" t="s">
        <v>22</v>
      </c>
      <c r="D114" s="29"/>
      <c r="E114" s="29"/>
      <c r="F114" s="22" t="str">
        <f>E13</f>
        <v>Obec Vojka nad Dunajom</v>
      </c>
      <c r="G114" s="29"/>
      <c r="H114" s="29"/>
      <c r="I114" s="24" t="s">
        <v>28</v>
      </c>
      <c r="J114" s="27" t="str">
        <f>E19</f>
        <v xml:space="preserve"> </v>
      </c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26</v>
      </c>
      <c r="D115" s="29"/>
      <c r="E115" s="29"/>
      <c r="F115" s="22" t="str">
        <f>IF(E16="","",E16)</f>
        <v>Vyplň údaj</v>
      </c>
      <c r="G115" s="29"/>
      <c r="H115" s="29"/>
      <c r="I115" s="24" t="s">
        <v>32</v>
      </c>
      <c r="J115" s="27" t="str">
        <f>E22</f>
        <v xml:space="preserve">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>
      <c r="A117" s="118"/>
      <c r="B117" s="119"/>
      <c r="C117" s="120" t="s">
        <v>94</v>
      </c>
      <c r="D117" s="121" t="s">
        <v>59</v>
      </c>
      <c r="E117" s="121" t="s">
        <v>55</v>
      </c>
      <c r="F117" s="121" t="s">
        <v>56</v>
      </c>
      <c r="G117" s="121" t="s">
        <v>95</v>
      </c>
      <c r="H117" s="121" t="s">
        <v>96</v>
      </c>
      <c r="I117" s="121" t="s">
        <v>97</v>
      </c>
      <c r="J117" s="122" t="s">
        <v>84</v>
      </c>
      <c r="K117" s="123" t="s">
        <v>98</v>
      </c>
      <c r="L117" s="124"/>
      <c r="M117" s="62" t="s">
        <v>1</v>
      </c>
      <c r="N117" s="63" t="s">
        <v>38</v>
      </c>
      <c r="O117" s="63" t="s">
        <v>99</v>
      </c>
      <c r="P117" s="63" t="s">
        <v>100</v>
      </c>
      <c r="Q117" s="63" t="s">
        <v>101</v>
      </c>
      <c r="R117" s="63" t="s">
        <v>102</v>
      </c>
      <c r="S117" s="63" t="s">
        <v>103</v>
      </c>
      <c r="T117" s="64" t="s">
        <v>104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>
      <c r="A118" s="29"/>
      <c r="B118" s="30"/>
      <c r="C118" s="69" t="s">
        <v>85</v>
      </c>
      <c r="D118" s="29"/>
      <c r="E118" s="29"/>
      <c r="F118" s="29"/>
      <c r="G118" s="29"/>
      <c r="H118" s="29"/>
      <c r="I118" s="29"/>
      <c r="J118" s="125">
        <f>BK118</f>
        <v>0</v>
      </c>
      <c r="K118" s="29"/>
      <c r="L118" s="30"/>
      <c r="M118" s="65"/>
      <c r="N118" s="56"/>
      <c r="O118" s="66"/>
      <c r="P118" s="126">
        <f>P119+P129</f>
        <v>0</v>
      </c>
      <c r="Q118" s="66"/>
      <c r="R118" s="126">
        <f>R119+R129</f>
        <v>86.852131999999997</v>
      </c>
      <c r="S118" s="66"/>
      <c r="T118" s="127">
        <f>T119+T129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73</v>
      </c>
      <c r="AU118" s="14" t="s">
        <v>86</v>
      </c>
      <c r="BK118" s="128">
        <f>BK119+BK129</f>
        <v>0</v>
      </c>
    </row>
    <row r="119" spans="1:65" s="12" customFormat="1" ht="25.9" customHeight="1">
      <c r="B119" s="129"/>
      <c r="D119" s="130" t="s">
        <v>73</v>
      </c>
      <c r="E119" s="131" t="s">
        <v>105</v>
      </c>
      <c r="F119" s="131" t="s">
        <v>106</v>
      </c>
      <c r="I119" s="132"/>
      <c r="J119" s="133">
        <f>BK119</f>
        <v>0</v>
      </c>
      <c r="L119" s="129"/>
      <c r="M119" s="134"/>
      <c r="N119" s="135"/>
      <c r="O119" s="135"/>
      <c r="P119" s="136">
        <f>P120+P122+P126</f>
        <v>0</v>
      </c>
      <c r="Q119" s="135"/>
      <c r="R119" s="136">
        <f>R120+R122+R126</f>
        <v>86.847371999999993</v>
      </c>
      <c r="S119" s="135"/>
      <c r="T119" s="137">
        <f>T120+T122+T126</f>
        <v>0</v>
      </c>
      <c r="AR119" s="130" t="s">
        <v>79</v>
      </c>
      <c r="AT119" s="138" t="s">
        <v>73</v>
      </c>
      <c r="AU119" s="138" t="s">
        <v>74</v>
      </c>
      <c r="AY119" s="130" t="s">
        <v>107</v>
      </c>
      <c r="BK119" s="139">
        <f>BK120+BK122+BK126</f>
        <v>0</v>
      </c>
    </row>
    <row r="120" spans="1:65" s="12" customFormat="1" ht="22.9" customHeight="1">
      <c r="B120" s="129"/>
      <c r="D120" s="130" t="s">
        <v>73</v>
      </c>
      <c r="E120" s="140" t="s">
        <v>79</v>
      </c>
      <c r="F120" s="140" t="s">
        <v>108</v>
      </c>
      <c r="I120" s="132"/>
      <c r="J120" s="141">
        <f>BK120</f>
        <v>0</v>
      </c>
      <c r="L120" s="129"/>
      <c r="M120" s="134"/>
      <c r="N120" s="135"/>
      <c r="O120" s="135"/>
      <c r="P120" s="136">
        <f>P121</f>
        <v>0</v>
      </c>
      <c r="Q120" s="135"/>
      <c r="R120" s="136">
        <f>R121</f>
        <v>0</v>
      </c>
      <c r="S120" s="135"/>
      <c r="T120" s="137">
        <f>T121</f>
        <v>0</v>
      </c>
      <c r="AR120" s="130" t="s">
        <v>79</v>
      </c>
      <c r="AT120" s="138" t="s">
        <v>73</v>
      </c>
      <c r="AU120" s="138" t="s">
        <v>79</v>
      </c>
      <c r="AY120" s="130" t="s">
        <v>107</v>
      </c>
      <c r="BK120" s="139">
        <f>BK121</f>
        <v>0</v>
      </c>
    </row>
    <row r="121" spans="1:65" s="2" customFormat="1" ht="24.2" customHeight="1">
      <c r="A121" s="29"/>
      <c r="B121" s="142"/>
      <c r="C121" s="143" t="s">
        <v>79</v>
      </c>
      <c r="D121" s="143" t="s">
        <v>109</v>
      </c>
      <c r="E121" s="144" t="s">
        <v>110</v>
      </c>
      <c r="F121" s="145" t="s">
        <v>111</v>
      </c>
      <c r="G121" s="146" t="s">
        <v>112</v>
      </c>
      <c r="H121" s="147">
        <v>24.3</v>
      </c>
      <c r="I121" s="148"/>
      <c r="J121" s="147">
        <f>ROUND(I121*H121,3)</f>
        <v>0</v>
      </c>
      <c r="K121" s="149"/>
      <c r="L121" s="30"/>
      <c r="M121" s="150" t="s">
        <v>1</v>
      </c>
      <c r="N121" s="151" t="s">
        <v>40</v>
      </c>
      <c r="O121" s="58"/>
      <c r="P121" s="152">
        <f>O121*H121</f>
        <v>0</v>
      </c>
      <c r="Q121" s="152">
        <v>0</v>
      </c>
      <c r="R121" s="152">
        <f>Q121*H121</f>
        <v>0</v>
      </c>
      <c r="S121" s="152">
        <v>0</v>
      </c>
      <c r="T121" s="153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4" t="s">
        <v>113</v>
      </c>
      <c r="AT121" s="154" t="s">
        <v>109</v>
      </c>
      <c r="AU121" s="154" t="s">
        <v>114</v>
      </c>
      <c r="AY121" s="14" t="s">
        <v>107</v>
      </c>
      <c r="BE121" s="155">
        <f>IF(N121="základná",J121,0)</f>
        <v>0</v>
      </c>
      <c r="BF121" s="155">
        <f>IF(N121="znížená",J121,0)</f>
        <v>0</v>
      </c>
      <c r="BG121" s="155">
        <f>IF(N121="zákl. prenesená",J121,0)</f>
        <v>0</v>
      </c>
      <c r="BH121" s="155">
        <f>IF(N121="zníž. prenesená",J121,0)</f>
        <v>0</v>
      </c>
      <c r="BI121" s="155">
        <f>IF(N121="nulová",J121,0)</f>
        <v>0</v>
      </c>
      <c r="BJ121" s="14" t="s">
        <v>114</v>
      </c>
      <c r="BK121" s="156">
        <f>ROUND(I121*H121,3)</f>
        <v>0</v>
      </c>
      <c r="BL121" s="14" t="s">
        <v>113</v>
      </c>
      <c r="BM121" s="154" t="s">
        <v>115</v>
      </c>
    </row>
    <row r="122" spans="1:65" s="12" customFormat="1" ht="22.9" customHeight="1">
      <c r="B122" s="129"/>
      <c r="D122" s="130" t="s">
        <v>73</v>
      </c>
      <c r="E122" s="140" t="s">
        <v>116</v>
      </c>
      <c r="F122" s="140" t="s">
        <v>117</v>
      </c>
      <c r="I122" s="132"/>
      <c r="J122" s="141">
        <f>BK122</f>
        <v>0</v>
      </c>
      <c r="L122" s="129"/>
      <c r="M122" s="134"/>
      <c r="N122" s="135"/>
      <c r="O122" s="135"/>
      <c r="P122" s="136">
        <f>SUM(P123:P125)</f>
        <v>0</v>
      </c>
      <c r="Q122" s="135"/>
      <c r="R122" s="136">
        <f>SUM(R123:R125)</f>
        <v>70.753499999999988</v>
      </c>
      <c r="S122" s="135"/>
      <c r="T122" s="137">
        <f>SUM(T123:T125)</f>
        <v>0</v>
      </c>
      <c r="AR122" s="130" t="s">
        <v>79</v>
      </c>
      <c r="AT122" s="138" t="s">
        <v>73</v>
      </c>
      <c r="AU122" s="138" t="s">
        <v>79</v>
      </c>
      <c r="AY122" s="130" t="s">
        <v>107</v>
      </c>
      <c r="BK122" s="139">
        <f>SUM(BK123:BK125)</f>
        <v>0</v>
      </c>
    </row>
    <row r="123" spans="1:65" s="2" customFormat="1" ht="33" customHeight="1">
      <c r="A123" s="29"/>
      <c r="B123" s="142"/>
      <c r="C123" s="143" t="s">
        <v>114</v>
      </c>
      <c r="D123" s="143" t="s">
        <v>109</v>
      </c>
      <c r="E123" s="144" t="s">
        <v>118</v>
      </c>
      <c r="F123" s="145" t="s">
        <v>119</v>
      </c>
      <c r="G123" s="146" t="s">
        <v>120</v>
      </c>
      <c r="H123" s="147">
        <v>135</v>
      </c>
      <c r="I123" s="148"/>
      <c r="J123" s="147">
        <f>ROUND(I123*H123,3)</f>
        <v>0</v>
      </c>
      <c r="K123" s="149"/>
      <c r="L123" s="30"/>
      <c r="M123" s="150" t="s">
        <v>1</v>
      </c>
      <c r="N123" s="151" t="s">
        <v>40</v>
      </c>
      <c r="O123" s="58"/>
      <c r="P123" s="152">
        <f>O123*H123</f>
        <v>0</v>
      </c>
      <c r="Q123" s="152">
        <v>0.29899999999999999</v>
      </c>
      <c r="R123" s="152">
        <f>Q123*H123</f>
        <v>40.364999999999995</v>
      </c>
      <c r="S123" s="152">
        <v>0</v>
      </c>
      <c r="T123" s="153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4" t="s">
        <v>113</v>
      </c>
      <c r="AT123" s="154" t="s">
        <v>109</v>
      </c>
      <c r="AU123" s="154" t="s">
        <v>114</v>
      </c>
      <c r="AY123" s="14" t="s">
        <v>107</v>
      </c>
      <c r="BE123" s="155">
        <f>IF(N123="základná",J123,0)</f>
        <v>0</v>
      </c>
      <c r="BF123" s="155">
        <f>IF(N123="znížená",J123,0)</f>
        <v>0</v>
      </c>
      <c r="BG123" s="155">
        <f>IF(N123="zákl. prenesená",J123,0)</f>
        <v>0</v>
      </c>
      <c r="BH123" s="155">
        <f>IF(N123="zníž. prenesená",J123,0)</f>
        <v>0</v>
      </c>
      <c r="BI123" s="155">
        <f>IF(N123="nulová",J123,0)</f>
        <v>0</v>
      </c>
      <c r="BJ123" s="14" t="s">
        <v>114</v>
      </c>
      <c r="BK123" s="156">
        <f>ROUND(I123*H123,3)</f>
        <v>0</v>
      </c>
      <c r="BL123" s="14" t="s">
        <v>113</v>
      </c>
      <c r="BM123" s="154" t="s">
        <v>121</v>
      </c>
    </row>
    <row r="124" spans="1:65" s="2" customFormat="1" ht="44.25" customHeight="1">
      <c r="A124" s="29"/>
      <c r="B124" s="142"/>
      <c r="C124" s="143" t="s">
        <v>122</v>
      </c>
      <c r="D124" s="143" t="s">
        <v>109</v>
      </c>
      <c r="E124" s="144" t="s">
        <v>123</v>
      </c>
      <c r="F124" s="145" t="s">
        <v>124</v>
      </c>
      <c r="G124" s="146" t="s">
        <v>120</v>
      </c>
      <c r="H124" s="147">
        <v>135</v>
      </c>
      <c r="I124" s="148"/>
      <c r="J124" s="147">
        <f>ROUND(I124*H124,3)</f>
        <v>0</v>
      </c>
      <c r="K124" s="149"/>
      <c r="L124" s="30"/>
      <c r="M124" s="150" t="s">
        <v>1</v>
      </c>
      <c r="N124" s="151" t="s">
        <v>40</v>
      </c>
      <c r="O124" s="58"/>
      <c r="P124" s="152">
        <f>O124*H124</f>
        <v>0</v>
      </c>
      <c r="Q124" s="152">
        <v>9.2499999999999999E-2</v>
      </c>
      <c r="R124" s="152">
        <f>Q124*H124</f>
        <v>12.487500000000001</v>
      </c>
      <c r="S124" s="152">
        <v>0</v>
      </c>
      <c r="T124" s="153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4" t="s">
        <v>113</v>
      </c>
      <c r="AT124" s="154" t="s">
        <v>109</v>
      </c>
      <c r="AU124" s="154" t="s">
        <v>114</v>
      </c>
      <c r="AY124" s="14" t="s">
        <v>107</v>
      </c>
      <c r="BE124" s="155">
        <f>IF(N124="základná",J124,0)</f>
        <v>0</v>
      </c>
      <c r="BF124" s="155">
        <f>IF(N124="znížená",J124,0)</f>
        <v>0</v>
      </c>
      <c r="BG124" s="155">
        <f>IF(N124="zákl. prenesená",J124,0)</f>
        <v>0</v>
      </c>
      <c r="BH124" s="155">
        <f>IF(N124="zníž. prenesená",J124,0)</f>
        <v>0</v>
      </c>
      <c r="BI124" s="155">
        <f>IF(N124="nulová",J124,0)</f>
        <v>0</v>
      </c>
      <c r="BJ124" s="14" t="s">
        <v>114</v>
      </c>
      <c r="BK124" s="156">
        <f>ROUND(I124*H124,3)</f>
        <v>0</v>
      </c>
      <c r="BL124" s="14" t="s">
        <v>113</v>
      </c>
      <c r="BM124" s="154" t="s">
        <v>125</v>
      </c>
    </row>
    <row r="125" spans="1:65" s="2" customFormat="1" ht="24.2" customHeight="1">
      <c r="A125" s="29"/>
      <c r="B125" s="142"/>
      <c r="C125" s="157" t="s">
        <v>113</v>
      </c>
      <c r="D125" s="157" t="s">
        <v>126</v>
      </c>
      <c r="E125" s="158" t="s">
        <v>127</v>
      </c>
      <c r="F125" s="159" t="s">
        <v>128</v>
      </c>
      <c r="G125" s="160" t="s">
        <v>120</v>
      </c>
      <c r="H125" s="161">
        <v>137.69999999999999</v>
      </c>
      <c r="I125" s="162"/>
      <c r="J125" s="161">
        <f>ROUND(I125*H125,3)</f>
        <v>0</v>
      </c>
      <c r="K125" s="163"/>
      <c r="L125" s="164"/>
      <c r="M125" s="165" t="s">
        <v>1</v>
      </c>
      <c r="N125" s="166" t="s">
        <v>40</v>
      </c>
      <c r="O125" s="58"/>
      <c r="P125" s="152">
        <f>O125*H125</f>
        <v>0</v>
      </c>
      <c r="Q125" s="152">
        <v>0.13</v>
      </c>
      <c r="R125" s="152">
        <f>Q125*H125</f>
        <v>17.901</v>
      </c>
      <c r="S125" s="152">
        <v>0</v>
      </c>
      <c r="T125" s="153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4" t="s">
        <v>129</v>
      </c>
      <c r="AT125" s="154" t="s">
        <v>126</v>
      </c>
      <c r="AU125" s="154" t="s">
        <v>114</v>
      </c>
      <c r="AY125" s="14" t="s">
        <v>107</v>
      </c>
      <c r="BE125" s="155">
        <f>IF(N125="základná",J125,0)</f>
        <v>0</v>
      </c>
      <c r="BF125" s="155">
        <f>IF(N125="znížená",J125,0)</f>
        <v>0</v>
      </c>
      <c r="BG125" s="155">
        <f>IF(N125="zákl. prenesená",J125,0)</f>
        <v>0</v>
      </c>
      <c r="BH125" s="155">
        <f>IF(N125="zníž. prenesená",J125,0)</f>
        <v>0</v>
      </c>
      <c r="BI125" s="155">
        <f>IF(N125="nulová",J125,0)</f>
        <v>0</v>
      </c>
      <c r="BJ125" s="14" t="s">
        <v>114</v>
      </c>
      <c r="BK125" s="156">
        <f>ROUND(I125*H125,3)</f>
        <v>0</v>
      </c>
      <c r="BL125" s="14" t="s">
        <v>113</v>
      </c>
      <c r="BM125" s="154" t="s">
        <v>130</v>
      </c>
    </row>
    <row r="126" spans="1:65" s="12" customFormat="1" ht="22.9" customHeight="1">
      <c r="B126" s="129"/>
      <c r="D126" s="130" t="s">
        <v>73</v>
      </c>
      <c r="E126" s="140" t="s">
        <v>131</v>
      </c>
      <c r="F126" s="140" t="s">
        <v>132</v>
      </c>
      <c r="I126" s="132"/>
      <c r="J126" s="141">
        <f>BK126</f>
        <v>0</v>
      </c>
      <c r="L126" s="129"/>
      <c r="M126" s="134"/>
      <c r="N126" s="135"/>
      <c r="O126" s="135"/>
      <c r="P126" s="136">
        <f>SUM(P127:P128)</f>
        <v>0</v>
      </c>
      <c r="Q126" s="135"/>
      <c r="R126" s="136">
        <f>SUM(R127:R128)</f>
        <v>16.093872000000001</v>
      </c>
      <c r="S126" s="135"/>
      <c r="T126" s="137">
        <f>SUM(T127:T128)</f>
        <v>0</v>
      </c>
      <c r="AR126" s="130" t="s">
        <v>79</v>
      </c>
      <c r="AT126" s="138" t="s">
        <v>73</v>
      </c>
      <c r="AU126" s="138" t="s">
        <v>79</v>
      </c>
      <c r="AY126" s="130" t="s">
        <v>107</v>
      </c>
      <c r="BK126" s="139">
        <f>SUM(BK127:BK128)</f>
        <v>0</v>
      </c>
    </row>
    <row r="127" spans="1:65" s="2" customFormat="1" ht="37.9" customHeight="1">
      <c r="A127" s="29"/>
      <c r="B127" s="142"/>
      <c r="C127" s="143" t="s">
        <v>116</v>
      </c>
      <c r="D127" s="143" t="s">
        <v>109</v>
      </c>
      <c r="E127" s="144" t="s">
        <v>133</v>
      </c>
      <c r="F127" s="145" t="s">
        <v>134</v>
      </c>
      <c r="G127" s="146" t="s">
        <v>135</v>
      </c>
      <c r="H127" s="147">
        <v>131.4</v>
      </c>
      <c r="I127" s="148"/>
      <c r="J127" s="147">
        <f>ROUND(I127*H127,3)</f>
        <v>0</v>
      </c>
      <c r="K127" s="149"/>
      <c r="L127" s="30"/>
      <c r="M127" s="150" t="s">
        <v>1</v>
      </c>
      <c r="N127" s="151" t="s">
        <v>40</v>
      </c>
      <c r="O127" s="58"/>
      <c r="P127" s="152">
        <f>O127*H127</f>
        <v>0</v>
      </c>
      <c r="Q127" s="152">
        <v>9.9250000000000005E-2</v>
      </c>
      <c r="R127" s="152">
        <f>Q127*H127</f>
        <v>13.041450000000001</v>
      </c>
      <c r="S127" s="152">
        <v>0</v>
      </c>
      <c r="T127" s="153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 t="s">
        <v>113</v>
      </c>
      <c r="AT127" s="154" t="s">
        <v>109</v>
      </c>
      <c r="AU127" s="154" t="s">
        <v>114</v>
      </c>
      <c r="AY127" s="14" t="s">
        <v>107</v>
      </c>
      <c r="BE127" s="155">
        <f>IF(N127="základná",J127,0)</f>
        <v>0</v>
      </c>
      <c r="BF127" s="155">
        <f>IF(N127="znížená",J127,0)</f>
        <v>0</v>
      </c>
      <c r="BG127" s="155">
        <f>IF(N127="zákl. prenesená",J127,0)</f>
        <v>0</v>
      </c>
      <c r="BH127" s="155">
        <f>IF(N127="zníž. prenesená",J127,0)</f>
        <v>0</v>
      </c>
      <c r="BI127" s="155">
        <f>IF(N127="nulová",J127,0)</f>
        <v>0</v>
      </c>
      <c r="BJ127" s="14" t="s">
        <v>114</v>
      </c>
      <c r="BK127" s="156">
        <f>ROUND(I127*H127,3)</f>
        <v>0</v>
      </c>
      <c r="BL127" s="14" t="s">
        <v>113</v>
      </c>
      <c r="BM127" s="154" t="s">
        <v>136</v>
      </c>
    </row>
    <row r="128" spans="1:65" s="2" customFormat="1" ht="24.2" customHeight="1">
      <c r="A128" s="29"/>
      <c r="B128" s="142"/>
      <c r="C128" s="157" t="s">
        <v>137</v>
      </c>
      <c r="D128" s="157" t="s">
        <v>126</v>
      </c>
      <c r="E128" s="158" t="s">
        <v>138</v>
      </c>
      <c r="F128" s="159" t="s">
        <v>152</v>
      </c>
      <c r="G128" s="160" t="s">
        <v>139</v>
      </c>
      <c r="H128" s="161">
        <v>132.714</v>
      </c>
      <c r="I128" s="162"/>
      <c r="J128" s="161">
        <f>ROUND(I128*H128,3)</f>
        <v>0</v>
      </c>
      <c r="K128" s="163"/>
      <c r="L128" s="164"/>
      <c r="M128" s="165" t="s">
        <v>1</v>
      </c>
      <c r="N128" s="166" t="s">
        <v>40</v>
      </c>
      <c r="O128" s="58"/>
      <c r="P128" s="152">
        <f>O128*H128</f>
        <v>0</v>
      </c>
      <c r="Q128" s="152">
        <v>2.3E-2</v>
      </c>
      <c r="R128" s="152">
        <f>Q128*H128</f>
        <v>3.052422</v>
      </c>
      <c r="S128" s="152">
        <v>0</v>
      </c>
      <c r="T128" s="153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 t="s">
        <v>129</v>
      </c>
      <c r="AT128" s="154" t="s">
        <v>126</v>
      </c>
      <c r="AU128" s="154" t="s">
        <v>114</v>
      </c>
      <c r="AY128" s="14" t="s">
        <v>107</v>
      </c>
      <c r="BE128" s="155">
        <f>IF(N128="základná",J128,0)</f>
        <v>0</v>
      </c>
      <c r="BF128" s="155">
        <f>IF(N128="znížená",J128,0)</f>
        <v>0</v>
      </c>
      <c r="BG128" s="155">
        <f>IF(N128="zákl. prenesená",J128,0)</f>
        <v>0</v>
      </c>
      <c r="BH128" s="155">
        <f>IF(N128="zníž. prenesená",J128,0)</f>
        <v>0</v>
      </c>
      <c r="BI128" s="155">
        <f>IF(N128="nulová",J128,0)</f>
        <v>0</v>
      </c>
      <c r="BJ128" s="14" t="s">
        <v>114</v>
      </c>
      <c r="BK128" s="156">
        <f>ROUND(I128*H128,3)</f>
        <v>0</v>
      </c>
      <c r="BL128" s="14" t="s">
        <v>113</v>
      </c>
      <c r="BM128" s="154" t="s">
        <v>140</v>
      </c>
    </row>
    <row r="129" spans="1:65" s="12" customFormat="1" ht="25.9" customHeight="1">
      <c r="B129" s="129"/>
      <c r="D129" s="130" t="s">
        <v>73</v>
      </c>
      <c r="E129" s="131" t="s">
        <v>141</v>
      </c>
      <c r="F129" s="131" t="s">
        <v>142</v>
      </c>
      <c r="I129" s="132"/>
      <c r="J129" s="133">
        <f>BK129</f>
        <v>0</v>
      </c>
      <c r="L129" s="129"/>
      <c r="M129" s="134"/>
      <c r="N129" s="135"/>
      <c r="O129" s="135"/>
      <c r="P129" s="136">
        <f>P130</f>
        <v>0</v>
      </c>
      <c r="Q129" s="135"/>
      <c r="R129" s="136">
        <f>R130</f>
        <v>4.7600000000000003E-3</v>
      </c>
      <c r="S129" s="135"/>
      <c r="T129" s="137">
        <f>T130</f>
        <v>0</v>
      </c>
      <c r="AR129" s="130" t="s">
        <v>114</v>
      </c>
      <c r="AT129" s="138" t="s">
        <v>73</v>
      </c>
      <c r="AU129" s="138" t="s">
        <v>74</v>
      </c>
      <c r="AY129" s="130" t="s">
        <v>107</v>
      </c>
      <c r="BK129" s="139">
        <f>BK130</f>
        <v>0</v>
      </c>
    </row>
    <row r="130" spans="1:65" s="12" customFormat="1" ht="22.9" customHeight="1">
      <c r="B130" s="129"/>
      <c r="D130" s="130" t="s">
        <v>73</v>
      </c>
      <c r="E130" s="140" t="s">
        <v>143</v>
      </c>
      <c r="F130" s="140" t="s">
        <v>144</v>
      </c>
      <c r="I130" s="132"/>
      <c r="J130" s="141">
        <f>BK130</f>
        <v>0</v>
      </c>
      <c r="L130" s="129"/>
      <c r="M130" s="134"/>
      <c r="N130" s="135"/>
      <c r="O130" s="135"/>
      <c r="P130" s="136">
        <f>SUM(P131:P132)</f>
        <v>0</v>
      </c>
      <c r="Q130" s="135"/>
      <c r="R130" s="136">
        <f>SUM(R131:R132)</f>
        <v>4.7600000000000003E-3</v>
      </c>
      <c r="S130" s="135"/>
      <c r="T130" s="137">
        <f>SUM(T131:T132)</f>
        <v>0</v>
      </c>
      <c r="AR130" s="130" t="s">
        <v>114</v>
      </c>
      <c r="AT130" s="138" t="s">
        <v>73</v>
      </c>
      <c r="AU130" s="138" t="s">
        <v>79</v>
      </c>
      <c r="AY130" s="130" t="s">
        <v>107</v>
      </c>
      <c r="BK130" s="139">
        <f>SUM(BK131:BK132)</f>
        <v>0</v>
      </c>
    </row>
    <row r="131" spans="1:65" s="2" customFormat="1" ht="16.5" customHeight="1">
      <c r="A131" s="29"/>
      <c r="B131" s="142"/>
      <c r="C131" s="143" t="s">
        <v>12</v>
      </c>
      <c r="D131" s="143" t="s">
        <v>109</v>
      </c>
      <c r="E131" s="144" t="s">
        <v>145</v>
      </c>
      <c r="F131" s="145" t="s">
        <v>146</v>
      </c>
      <c r="G131" s="146" t="s">
        <v>139</v>
      </c>
      <c r="H131" s="147">
        <v>2</v>
      </c>
      <c r="I131" s="148"/>
      <c r="J131" s="147">
        <f>ROUND(I131*H131,3)</f>
        <v>0</v>
      </c>
      <c r="K131" s="149"/>
      <c r="L131" s="30"/>
      <c r="M131" s="150" t="s">
        <v>1</v>
      </c>
      <c r="N131" s="151" t="s">
        <v>40</v>
      </c>
      <c r="O131" s="58"/>
      <c r="P131" s="152">
        <f>O131*H131</f>
        <v>0</v>
      </c>
      <c r="Q131" s="152">
        <v>1.1900000000000001E-3</v>
      </c>
      <c r="R131" s="152">
        <f>Q131*H131</f>
        <v>2.3800000000000002E-3</v>
      </c>
      <c r="S131" s="152">
        <v>0</v>
      </c>
      <c r="T131" s="15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147</v>
      </c>
      <c r="AT131" s="154" t="s">
        <v>109</v>
      </c>
      <c r="AU131" s="154" t="s">
        <v>114</v>
      </c>
      <c r="AY131" s="14" t="s">
        <v>107</v>
      </c>
      <c r="BE131" s="155">
        <f>IF(N131="základná",J131,0)</f>
        <v>0</v>
      </c>
      <c r="BF131" s="155">
        <f>IF(N131="znížená",J131,0)</f>
        <v>0</v>
      </c>
      <c r="BG131" s="155">
        <f>IF(N131="zákl. prenesená",J131,0)</f>
        <v>0</v>
      </c>
      <c r="BH131" s="155">
        <f>IF(N131="zníž. prenesená",J131,0)</f>
        <v>0</v>
      </c>
      <c r="BI131" s="155">
        <f>IF(N131="nulová",J131,0)</f>
        <v>0</v>
      </c>
      <c r="BJ131" s="14" t="s">
        <v>114</v>
      </c>
      <c r="BK131" s="156">
        <f>ROUND(I131*H131,3)</f>
        <v>0</v>
      </c>
      <c r="BL131" s="14" t="s">
        <v>147</v>
      </c>
      <c r="BM131" s="154" t="s">
        <v>148</v>
      </c>
    </row>
    <row r="132" spans="1:65" s="2" customFormat="1" ht="21.75" customHeight="1">
      <c r="A132" s="29"/>
      <c r="B132" s="142"/>
      <c r="C132" s="143" t="s">
        <v>129</v>
      </c>
      <c r="D132" s="143" t="s">
        <v>109</v>
      </c>
      <c r="E132" s="144" t="s">
        <v>149</v>
      </c>
      <c r="F132" s="145" t="s">
        <v>150</v>
      </c>
      <c r="G132" s="146" t="s">
        <v>139</v>
      </c>
      <c r="H132" s="147">
        <v>2</v>
      </c>
      <c r="I132" s="148"/>
      <c r="J132" s="147">
        <f>ROUND(I132*H132,3)</f>
        <v>0</v>
      </c>
      <c r="K132" s="149"/>
      <c r="L132" s="30"/>
      <c r="M132" s="167" t="s">
        <v>1</v>
      </c>
      <c r="N132" s="168" t="s">
        <v>40</v>
      </c>
      <c r="O132" s="169"/>
      <c r="P132" s="170">
        <f>O132*H132</f>
        <v>0</v>
      </c>
      <c r="Q132" s="170">
        <v>1.1900000000000001E-3</v>
      </c>
      <c r="R132" s="170">
        <f>Q132*H132</f>
        <v>2.3800000000000002E-3</v>
      </c>
      <c r="S132" s="170">
        <v>0</v>
      </c>
      <c r="T132" s="171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147</v>
      </c>
      <c r="AT132" s="154" t="s">
        <v>109</v>
      </c>
      <c r="AU132" s="154" t="s">
        <v>114</v>
      </c>
      <c r="AY132" s="14" t="s">
        <v>107</v>
      </c>
      <c r="BE132" s="155">
        <f>IF(N132="základná",J132,0)</f>
        <v>0</v>
      </c>
      <c r="BF132" s="155">
        <f>IF(N132="znížená",J132,0)</f>
        <v>0</v>
      </c>
      <c r="BG132" s="155">
        <f>IF(N132="zákl. prenesená",J132,0)</f>
        <v>0</v>
      </c>
      <c r="BH132" s="155">
        <f>IF(N132="zníž. prenesená",J132,0)</f>
        <v>0</v>
      </c>
      <c r="BI132" s="155">
        <f>IF(N132="nulová",J132,0)</f>
        <v>0</v>
      </c>
      <c r="BJ132" s="14" t="s">
        <v>114</v>
      </c>
      <c r="BK132" s="156">
        <f>ROUND(I132*H132,3)</f>
        <v>0</v>
      </c>
      <c r="BL132" s="14" t="s">
        <v>147</v>
      </c>
      <c r="BM132" s="154" t="s">
        <v>151</v>
      </c>
    </row>
    <row r="133" spans="1:65" s="2" customFormat="1" ht="6.95" customHeight="1">
      <c r="A133" s="29"/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30"/>
      <c r="M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</sheetData>
  <autoFilter ref="C117:K132"/>
  <mergeCells count="6">
    <mergeCell ref="L2:V2"/>
    <mergeCell ref="E7:H7"/>
    <mergeCell ref="E16:H16"/>
    <mergeCell ref="E25:H25"/>
    <mergeCell ref="E85:H85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Rekapitulácia stavby</vt:lpstr>
      <vt:lpstr>7 - Zlepšenie vzhľadu obc...</vt:lpstr>
      <vt:lpstr>'7 - Zlepšenie vzhľadu obc...'!Nyomtatási_cím</vt:lpstr>
      <vt:lpstr>'Rekapitulácia stavby'!Nyomtatási_cím</vt:lpstr>
      <vt:lpstr>'7 - Zlepšenie vzhľadu obc...'!Nyomtatási_terület</vt:lpstr>
      <vt:lpstr>'Rekapitulácia stavby'!Nyomtatási_terület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Dömény</dc:creator>
  <cp:lastModifiedBy>Tuba Lajos</cp:lastModifiedBy>
  <dcterms:created xsi:type="dcterms:W3CDTF">2022-02-04T09:09:55Z</dcterms:created>
  <dcterms:modified xsi:type="dcterms:W3CDTF">2022-02-15T06:07:04Z</dcterms:modified>
</cp:coreProperties>
</file>